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filterPrivacy="1"/>
  <xr:revisionPtr revIDLastSave="0" documentId="8_{2A041C00-15C9-4C3F-9E07-E8F0377C7E8D}" xr6:coauthVersionLast="47" xr6:coauthVersionMax="47" xr10:uidLastSave="{00000000-0000-0000-0000-000000000000}"/>
  <bookViews>
    <workbookView xWindow="-120" yWindow="-120" windowWidth="29040" windowHeight="15720"/>
  </bookViews>
  <sheets>
    <sheet name="PMPP AGOSTO 2023" sheetId="4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4" l="1"/>
  <c r="E17" i="4"/>
  <c r="C17" i="4"/>
  <c r="D15" i="4"/>
  <c r="D17" i="4"/>
  <c r="C15" i="4"/>
  <c r="H15" i="4"/>
  <c r="F15" i="4"/>
  <c r="F17" i="4"/>
  <c r="E15" i="4"/>
  <c r="E16" i="4"/>
  <c r="C16" i="4"/>
  <c r="H16" i="4"/>
  <c r="D16" i="4"/>
  <c r="H17" i="4"/>
  <c r="G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<sst xmlns="http://schemas.openxmlformats.org/spreadsheetml/2006/main" count="12" uniqueCount="12">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</sst>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_€_-;\-* #,##0.00\ _€_-;_-* &quot;-&quot;??\ _€_-;_-@_-"/>
  </numFmts>
  <fonts count="8" x14ac:knownFonts="1">
    <font>
      <sz val="10"/>
      <name val="Verdana"/>
    </font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" fontId="0" fillId="0" borderId="0" xfId="0" applyNumberFormat="1"/>
    <xf numFmtId="0" fontId="2" fillId="0" borderId="0" xfId="0" applyFont="1"/>
    <xf numFmtId="4" fontId="4" fillId="0" borderId="1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6" fillId="0" borderId="0" xfId="0" applyFont="1"/>
    <xf numFmtId="0" fontId="5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/>
    <xf numFmtId="49" fontId="7" fillId="0" borderId="0" xfId="0" applyNumberFormat="1" applyFont="1" applyFill="1"/>
    <xf numFmtId="4" fontId="6" fillId="0" borderId="5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4" fontId="6" fillId="0" borderId="12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5" fontId="0" fillId="0" borderId="0" xfId="1" applyFont="1"/>
    <xf numFmtId="165" fontId="2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123825</xdr:rowOff>
    </xdr:to>
    <xdr:pic>
      <xdr:nvPicPr>
        <xdr:cNvPr id="4345" name="Imagen 1">
          <a:extLst>
            <a:ext uri="{FF2B5EF4-FFF2-40B4-BE49-F238E27FC236}">
              <a16:creationId xmlns:a16="http://schemas.microsoft.com/office/drawing/2014/main" id="{13C76CA4-4C4C-2879-2DC0-0A6AD9C8D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511091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8256996D-8E4A-BDCD-ECF5-211DEE8FD381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tmadrides-my.sharepoint.com/personal/aiglesias_emtmadrid_es/Documents/Documentos/PMP%20informe%20a%2031-08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S"/>
      <sheetName val="INTERESES"/>
      <sheetName val="PAGOS PENDIENTES"/>
    </sheetNames>
    <sheetDataSet>
      <sheetData sheetId="0">
        <row r="9">
          <cell r="C9">
            <v>23.98</v>
          </cell>
          <cell r="E9">
            <v>5592543.0700000003</v>
          </cell>
          <cell r="G9">
            <v>330291.92</v>
          </cell>
        </row>
        <row r="10">
          <cell r="C10">
            <v>53.23</v>
          </cell>
          <cell r="E10">
            <v>8474837.4100000001</v>
          </cell>
          <cell r="G10">
            <v>14780.14</v>
          </cell>
        </row>
        <row r="12">
          <cell r="C12">
            <v>41.209636153063791</v>
          </cell>
        </row>
      </sheetData>
      <sheetData sheetId="1"/>
      <sheetData sheetId="2">
        <row r="8">
          <cell r="C8">
            <v>27.64</v>
          </cell>
          <cell r="E8">
            <v>3024870.33</v>
          </cell>
          <cell r="G8">
            <v>16898.03</v>
          </cell>
        </row>
        <row r="9">
          <cell r="C9">
            <v>21.81</v>
          </cell>
          <cell r="E9">
            <v>3784626.68</v>
          </cell>
          <cell r="G9">
            <v>16906.599999999999</v>
          </cell>
        </row>
        <row r="11">
          <cell r="C11">
            <v>24.401367511136048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8"/>
  <sheetViews>
    <sheetView showGridLines="0" tabSelected="1" topLeftCell="A4" zoomScaleNormal="100" workbookViewId="0">
      <selection activeCell="J20" sqref="J20"/>
    </sheetView>
  </sheetViews>
  <sheetFormatPr baseColWidth="10" defaultRowHeight="12.75" x14ac:dyDescent="0.2"/>
  <cols>
    <col min="1" max="1" width="7.875" customWidth="1"/>
    <col min="2" max="2" width="26.125" customWidth="1"/>
    <col min="3" max="3" width="15.875" customWidth="1"/>
    <col min="4" max="4" width="16.375" customWidth="1"/>
    <col min="5" max="5" width="15.25" bestFit="1" customWidth="1"/>
    <col min="6" max="6" width="16.375" customWidth="1"/>
    <col min="7" max="7" width="0" hidden="1" customWidth="1"/>
    <col min="8" max="8" width="22.875" customWidth="1"/>
    <col min="11" max="11" width="12.75" bestFit="1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f>[1]PAGOS!$C$9</f>
        <v>23.98</v>
      </c>
      <c r="D15" s="13">
        <f>SUM([1]PAGOS!$E$9,[1]PAGOS!$G$9)</f>
        <v>5922834.9900000002</v>
      </c>
      <c r="E15" s="13">
        <f>'[1]PAGOS PENDIENTES'!$C$8</f>
        <v>27.64</v>
      </c>
      <c r="F15" s="13">
        <f>SUM('[1]PAGOS PENDIENTES'!$E$8,'[1]PAGOS PENDIENTES'!$G$8)</f>
        <v>3041768.36</v>
      </c>
      <c r="G15" s="5"/>
      <c r="H15" s="21">
        <f>(($C15*$D15)+($E15*$F15))/($D15+$F15)</f>
        <v>25.221870026251636</v>
      </c>
    </row>
    <row r="16" spans="1:8" ht="37.5" customHeight="1" x14ac:dyDescent="0.2">
      <c r="A16" s="1"/>
      <c r="B16" s="9" t="s">
        <v>6</v>
      </c>
      <c r="C16" s="14">
        <f>[1]PAGOS!$C$10</f>
        <v>53.23</v>
      </c>
      <c r="D16" s="14">
        <f>SUM([1]PAGOS!$E$10,[1]PAGOS!$G$10)</f>
        <v>8489617.5500000007</v>
      </c>
      <c r="E16" s="14">
        <f>'[1]PAGOS PENDIENTES'!$C$9</f>
        <v>21.81</v>
      </c>
      <c r="F16" s="14">
        <f>SUM('[1]PAGOS PENDIENTES'!$E$9,'[1]PAGOS PENDIENTES'!$G$9)</f>
        <v>3801533.2800000003</v>
      </c>
      <c r="G16" s="5"/>
      <c r="H16" s="22">
        <f>(($C16*$D16)+($E16*$F16))/($D16+$F16)</f>
        <v>43.512099918092041</v>
      </c>
    </row>
    <row r="17" spans="1:11" ht="22.7" customHeight="1" thickBot="1" x14ac:dyDescent="0.25">
      <c r="A17" s="1"/>
      <c r="B17" s="23" t="s">
        <v>4</v>
      </c>
      <c r="C17" s="16">
        <f>[1]PAGOS!$C$12</f>
        <v>41.209636153063791</v>
      </c>
      <c r="D17" s="16">
        <f>SUM(D15:D16)</f>
        <v>14412452.540000001</v>
      </c>
      <c r="E17" s="17">
        <f>'[1]PAGOS PENDIENTES'!$C$11</f>
        <v>24.401367511136048</v>
      </c>
      <c r="F17" s="16">
        <f>SUM(F15:F16)</f>
        <v>6843301.6400000006</v>
      </c>
      <c r="G17" s="5">
        <f>(C17*D17+E17*F17)/(D17+F17)</f>
        <v>35.798204905374014</v>
      </c>
      <c r="H17" s="19">
        <f>(($C17*$D17)+($E17*$F17))/($D17+$F17)</f>
        <v>35.798204905374014</v>
      </c>
    </row>
    <row r="18" spans="1:11" x14ac:dyDescent="0.2">
      <c r="A18" s="1"/>
      <c r="B18" s="1"/>
      <c r="E18" s="4"/>
    </row>
    <row r="19" spans="1:11" x14ac:dyDescent="0.2">
      <c r="F19" s="24"/>
      <c r="H19" s="24"/>
    </row>
    <row r="20" spans="1:11" x14ac:dyDescent="0.2">
      <c r="D20" s="24"/>
      <c r="E20" s="24"/>
      <c r="F20" s="24"/>
      <c r="H20" s="24"/>
      <c r="K20" s="2"/>
    </row>
    <row r="21" spans="1:11" x14ac:dyDescent="0.2">
      <c r="D21" s="24"/>
      <c r="E21" s="24"/>
      <c r="F21" s="24"/>
      <c r="H21" s="24"/>
    </row>
    <row r="22" spans="1:11" x14ac:dyDescent="0.2">
      <c r="B22" s="2"/>
      <c r="D22" s="25"/>
      <c r="E22" s="25"/>
      <c r="H22" s="2"/>
      <c r="K22" s="2"/>
    </row>
    <row r="23" spans="1:11" x14ac:dyDescent="0.2">
      <c r="D23" s="24"/>
      <c r="E23" s="24"/>
    </row>
    <row r="24" spans="1:11" x14ac:dyDescent="0.2">
      <c r="C24" s="24"/>
      <c r="D24" s="24"/>
      <c r="E24" s="24"/>
      <c r="F24" s="24"/>
    </row>
    <row r="25" spans="1:11" x14ac:dyDescent="0.2">
      <c r="C25" s="3"/>
      <c r="D25" s="24"/>
      <c r="E25" s="24"/>
      <c r="F25" s="24"/>
    </row>
    <row r="26" spans="1:11" x14ac:dyDescent="0.2">
      <c r="D26" s="24"/>
      <c r="E26" s="24"/>
      <c r="F26" s="24"/>
    </row>
    <row r="27" spans="1:11" x14ac:dyDescent="0.2">
      <c r="D27" s="24"/>
      <c r="E27" s="24"/>
    </row>
    <row r="28" spans="1:11" x14ac:dyDescent="0.2">
      <c r="D28" s="24"/>
      <c r="E28" s="24"/>
    </row>
  </sheetData>
  <mergeCells count="1">
    <mergeCell ref="D22:E22"/>
  </mergeCells>
  <pageMargins left="0.59055118110236227" right="0.59055118110236227" top="0.78740157480314965" bottom="0.98425196850393704" header="0" footer="0"/>
  <pageSetup paperSize="9" scale="98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AGOSTO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2023-09-06T10:54:00Z</dcterms:created>
  <dcterms:modified xsi:type="dcterms:W3CDTF">2023-09-06T10:54:48Z</dcterms:modified>
</cp:coreProperties>
</file>