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8_{CB1EA589-D1D0-432E-8B76-27F97BD0940F}" xr6:coauthVersionLast="47" xr6:coauthVersionMax="47" xr10:uidLastSave="{00000000-0000-0000-0000-000000000000}"/>
  <bookViews>
    <workbookView xWindow="-120" yWindow="-120" windowWidth="38640" windowHeight="21120" xr2:uid="{83FCBA09-FE02-4803-BE5E-CBA3E1DECF1F}"/>
  </bookViews>
  <sheets>
    <sheet name="PMPP ENERO 2025" sheetId="4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F15" i="4"/>
  <c r="F17" i="4"/>
  <c r="E15" i="4"/>
  <c r="D16" i="4"/>
  <c r="D17" i="4"/>
  <c r="C16" i="4"/>
  <c r="D15" i="4"/>
  <c r="C15" i="4"/>
  <c r="E17" i="4"/>
  <c r="E16" i="4"/>
  <c r="C17" i="4"/>
  <c r="H15" i="4"/>
  <c r="G17" i="4"/>
  <c r="H17" i="4"/>
  <c r="H16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<sst xmlns="http://schemas.openxmlformats.org/spreadsheetml/2006/main" count="12" uniqueCount="12">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</sst>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114300</xdr:rowOff>
    </xdr:to>
    <xdr:pic>
      <xdr:nvPicPr>
        <xdr:cNvPr id="4359" name="Imagen 1">
          <a:extLst>
            <a:ext uri="{FF2B5EF4-FFF2-40B4-BE49-F238E27FC236}">
              <a16:creationId xmlns:a16="http://schemas.microsoft.com/office/drawing/2014/main" id="{A94EB6E6-C280-BDAE-E590-9B86DFC88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508458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01B54E4C-D7FE-F2DF-859F-D07CB28CD519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glesias\AppData\Local\Microsoft\Windows\INetCache\Content.Outlook\GPY5KNPZ\PMP%20informe%20a%200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OS"/>
      <sheetName val="INTERESES"/>
      <sheetName val="PAGOS PENDIENTES"/>
    </sheetNames>
    <sheetDataSet>
      <sheetData sheetId="0">
        <row r="9">
          <cell r="C9">
            <v>23.01</v>
          </cell>
          <cell r="E9">
            <v>10169835.279999999</v>
          </cell>
          <cell r="G9">
            <v>134064.6</v>
          </cell>
        </row>
        <row r="10">
          <cell r="C10">
            <v>30.18</v>
          </cell>
          <cell r="E10">
            <v>7841890.0800000001</v>
          </cell>
          <cell r="G10">
            <v>37386</v>
          </cell>
        </row>
        <row r="12">
          <cell r="C12">
            <v>26.116960501173082</v>
          </cell>
        </row>
      </sheetData>
      <sheetData sheetId="1"/>
      <sheetData sheetId="2">
        <row r="8">
          <cell r="C8">
            <v>29.63</v>
          </cell>
          <cell r="E8">
            <v>3146372.94</v>
          </cell>
          <cell r="G8">
            <v>2076.94</v>
          </cell>
        </row>
        <row r="9">
          <cell r="C9">
            <v>16.13</v>
          </cell>
          <cell r="E9">
            <v>944184.93</v>
          </cell>
          <cell r="G9">
            <v>7967.03</v>
          </cell>
        </row>
        <row r="11">
          <cell r="C11">
            <v>26.495325637175249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5AEFD-4FAC-4B91-989B-503E779972BF}">
  <dimension ref="A10:H25"/>
  <sheetViews>
    <sheetView showGridLines="0" tabSelected="1" topLeftCell="B1" workbookViewId="0">
      <selection activeCell="F17" sqref="F17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f>[1]PAGOS!$C$9</f>
        <v>23.01</v>
      </c>
      <c r="D15" s="13">
        <f>[1]PAGOS!$E$9+[1]PAGOS!$G$9</f>
        <v>10303899.879999999</v>
      </c>
      <c r="E15" s="13">
        <f>'[1]PAGOS PENDIENTES'!$C$8</f>
        <v>29.63</v>
      </c>
      <c r="F15" s="13">
        <f>'[1]PAGOS PENDIENTES'!$E$8+'[1]PAGOS PENDIENTES'!$G$8</f>
        <v>3148449.88</v>
      </c>
      <c r="G15" s="5"/>
      <c r="H15" s="21">
        <f>(($C15*$D15)+($E15*$F15))/($D15+$F15)</f>
        <v>24.559375282196058</v>
      </c>
    </row>
    <row r="16" spans="1:8" ht="37.5" customHeight="1" x14ac:dyDescent="0.2">
      <c r="A16" s="1"/>
      <c r="B16" s="9" t="s">
        <v>6</v>
      </c>
      <c r="C16" s="14">
        <f>[1]PAGOS!$C$10</f>
        <v>30.18</v>
      </c>
      <c r="D16" s="14">
        <f>[1]PAGOS!$E$10+[1]PAGOS!$G$10</f>
        <v>7879276.0800000001</v>
      </c>
      <c r="E16" s="14">
        <f>'[1]PAGOS PENDIENTES'!$C$9</f>
        <v>16.13</v>
      </c>
      <c r="F16" s="14">
        <f>'[1]PAGOS PENDIENTES'!$E$9+'[1]PAGOS PENDIENTES'!$G$9</f>
        <v>952151.96000000008</v>
      </c>
      <c r="G16" s="5"/>
      <c r="H16" s="22">
        <f>(($C16*$D16)+($E16*$F16))/($D16+$F16)</f>
        <v>28.665212699757216</v>
      </c>
    </row>
    <row r="17" spans="1:8" ht="22.5" customHeight="1" thickBot="1" x14ac:dyDescent="0.25">
      <c r="A17" s="1"/>
      <c r="B17" s="23" t="s">
        <v>4</v>
      </c>
      <c r="C17" s="16">
        <f>[1]PAGOS!$C$12</f>
        <v>26.116960501173082</v>
      </c>
      <c r="D17" s="16">
        <f>SUM(D15:D16)</f>
        <v>18183175.960000001</v>
      </c>
      <c r="E17" s="17">
        <f>'[1]PAGOS PENDIENTES'!$C$11</f>
        <v>26.495325637175249</v>
      </c>
      <c r="F17" s="16">
        <f>SUM(F15:F16)</f>
        <v>4100601.84</v>
      </c>
      <c r="G17" s="5">
        <f>(C17*D17+E17*F17)/(D17+F17)</f>
        <v>26.186586252551844</v>
      </c>
      <c r="H17" s="19">
        <f>(($C17*$D17)+($E17*$F17))/($D17+$F17)</f>
        <v>26.186586252551844</v>
      </c>
    </row>
    <row r="18" spans="1:8" x14ac:dyDescent="0.2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ENERO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2025-02-07T11:32:32Z</dcterms:created>
  <dcterms:modified xsi:type="dcterms:W3CDTF">2025-02-07T11:33:57Z</dcterms:modified>
</cp:coreProperties>
</file>